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DATA" sheetId="1" r:id="rId1"/>
    <sheet name="Fixation" sheetId="2" r:id="rId2"/>
    <sheet name="Req for Option" sheetId="3" r:id="rId3"/>
  </sheets>
  <definedNames/>
  <calcPr fullCalcOnLoad="1"/>
</workbook>
</file>

<file path=xl/comments1.xml><?xml version="1.0" encoding="utf-8"?>
<comments xmlns="http://schemas.openxmlformats.org/spreadsheetml/2006/main">
  <authors>
    <author>Ramesh</author>
  </authors>
  <commentList>
    <comment ref="C15" authorId="0">
      <text>
        <r>
          <rPr>
            <sz val="8"/>
            <rFont val="Tahoma"/>
            <family val="0"/>
          </rPr>
          <t xml:space="preserve">Head Master    1
M.E.O.             2
Head Mistress  3
Dy E.O.            4
</t>
        </r>
      </text>
    </comment>
  </commentList>
</comments>
</file>

<file path=xl/sharedStrings.xml><?xml version="1.0" encoding="utf-8"?>
<sst xmlns="http://schemas.openxmlformats.org/spreadsheetml/2006/main" count="96" uniqueCount="85">
  <si>
    <t>Pro No</t>
  </si>
  <si>
    <t>Date:</t>
  </si>
  <si>
    <t>Sub:-</t>
  </si>
  <si>
    <t>Ref:-</t>
  </si>
  <si>
    <t>1.G.O. (P) No 213 Fin (PC-I) Dept dated 27-08-2005</t>
  </si>
  <si>
    <t>2. G.O. (P) No 241 Fin (PC-I) Dept dated 28-09--2005</t>
  </si>
  <si>
    <t>3.G.O. (P) No 180 Fin (PC-I) Dept dated 26-06-2006</t>
  </si>
  <si>
    <t>5.Option of the individual</t>
  </si>
  <si>
    <t xml:space="preserve">* * * * * </t>
  </si>
  <si>
    <t>O R D E R :</t>
  </si>
  <si>
    <t>1)</t>
  </si>
  <si>
    <t>2)</t>
  </si>
  <si>
    <t>3)</t>
  </si>
  <si>
    <t>4)</t>
  </si>
  <si>
    <t>The Pay Scale allowed to promotion post</t>
  </si>
  <si>
    <t>:</t>
  </si>
  <si>
    <t>5)</t>
  </si>
  <si>
    <t>6)</t>
  </si>
  <si>
    <t>7)</t>
  </si>
  <si>
    <t>Added one increment under F.R.22 B</t>
  </si>
  <si>
    <t>Date of Next Annual Grade Increment</t>
  </si>
  <si>
    <t xml:space="preserve">                        And the above Pay fixation recorded in the Original Service Register of the individual under proper attestation.</t>
  </si>
  <si>
    <t>Copy to :</t>
  </si>
  <si>
    <t xml:space="preserve">TOTAL         : </t>
  </si>
  <si>
    <t>Name of the Employee</t>
  </si>
  <si>
    <t>Designation</t>
  </si>
  <si>
    <t>School Name</t>
  </si>
  <si>
    <t>Mandal</t>
  </si>
  <si>
    <t>Existing Scale  on promotion date</t>
  </si>
  <si>
    <t>To</t>
  </si>
  <si>
    <t xml:space="preserve">* *  * *  * </t>
  </si>
  <si>
    <t>Thanking you sir..</t>
  </si>
  <si>
    <t>Yours faithfully,</t>
  </si>
  <si>
    <t>Sri</t>
  </si>
  <si>
    <t>Fixation Presenter</t>
  </si>
  <si>
    <t>Promoted By</t>
  </si>
  <si>
    <t>Pay scale</t>
  </si>
  <si>
    <t>Basic Pay on promotion Date</t>
  </si>
  <si>
    <t>Particulars of</t>
  </si>
  <si>
    <t>Lower Post</t>
  </si>
  <si>
    <t>Promotion Post</t>
  </si>
  <si>
    <t>Date of Increment (MM/DD/YYYY)</t>
  </si>
  <si>
    <t>Date of Promotion (MM/DD/YYYY)</t>
  </si>
  <si>
    <t>Employee Particulars</t>
  </si>
  <si>
    <t>I</t>
  </si>
  <si>
    <t>II</t>
  </si>
  <si>
    <t>III</t>
  </si>
  <si>
    <t>Particulars of Fixation Presenter</t>
  </si>
  <si>
    <t>Place of Working</t>
  </si>
  <si>
    <t>Name &amp; Qualification</t>
  </si>
  <si>
    <t>Note: This Programme is Not Applicable to who got 24 yrs increment in Lower post</t>
  </si>
  <si>
    <t>ramesh.koora@gmail.com</t>
  </si>
  <si>
    <t>Or</t>
  </si>
  <si>
    <t>Call to 9948841000</t>
  </si>
  <si>
    <t>KARIMNAGAR</t>
  </si>
  <si>
    <t>RAMESH KOORA</t>
  </si>
  <si>
    <t>Yours….</t>
  </si>
  <si>
    <t>Join in My free SMS Group</t>
  </si>
  <si>
    <t>JOIN RAMKO</t>
  </si>
  <si>
    <r>
      <t>and send it to</t>
    </r>
    <r>
      <rPr>
        <b/>
        <sz val="10"/>
        <rFont val="Arial"/>
        <family val="2"/>
      </rPr>
      <t xml:space="preserve">     </t>
    </r>
    <r>
      <rPr>
        <b/>
        <sz val="12"/>
        <color indexed="10"/>
        <rFont val="Arial"/>
        <family val="2"/>
      </rPr>
      <t>567678</t>
    </r>
  </si>
  <si>
    <r>
      <t xml:space="preserve">RAMESH KOORA
</t>
    </r>
    <r>
      <rPr>
        <b/>
        <sz val="12"/>
        <color indexed="12"/>
        <rFont val="Arial"/>
        <family val="2"/>
      </rPr>
      <t>KARIMNAGAR</t>
    </r>
  </si>
  <si>
    <t>994 884 1000</t>
  </si>
  <si>
    <t>Send a Messege  from Ur mobile As</t>
  </si>
  <si>
    <t xml:space="preserve">For any Corrections, Plz Send your valuable suggestions by email to </t>
  </si>
  <si>
    <t>I am not responsible for any mistakes in this programme.</t>
  </si>
  <si>
    <r>
      <t>Caution</t>
    </r>
    <r>
      <rPr>
        <b/>
        <sz val="10"/>
        <color indexed="20"/>
        <rFont val="Arial"/>
        <family val="2"/>
      </rPr>
      <t xml:space="preserve"> : Use this Proceedings after confirmation of Experts opinion.</t>
    </r>
  </si>
  <si>
    <t>Fill Your Particulars in Yellow Colour Cells</t>
  </si>
  <si>
    <t xml:space="preserve">                        The individual is further informed that if any erroneous fixation is found in future in audit the pay will be refixed without any prior notice and the  entire excess paid amount will be recovered in lump sum from the salary.</t>
  </si>
  <si>
    <t>1). The DTO/STO Concerned</t>
  </si>
  <si>
    <t>2). Office Stock file</t>
  </si>
  <si>
    <t>8)</t>
  </si>
  <si>
    <t>Monitory benefit with effect from</t>
  </si>
  <si>
    <t xml:space="preserve">2.Original Service book </t>
  </si>
  <si>
    <t>sri</t>
  </si>
  <si>
    <t>S.CHANDRAMOULI</t>
  </si>
  <si>
    <t>DEO GUNTUR</t>
  </si>
  <si>
    <t>LANGUAGE PANDIT</t>
  </si>
  <si>
    <t>SCHOOL ASST TELUGU</t>
  </si>
  <si>
    <t>ZPHS GANAPAVARAM</t>
  </si>
  <si>
    <t>ZPHS GOTTIPADU</t>
  </si>
  <si>
    <t>NADENDLA</t>
  </si>
  <si>
    <t>PRATHIPADU</t>
  </si>
  <si>
    <t xml:space="preserve"> V.VENKATESWARLU</t>
  </si>
  <si>
    <t>RC NO5766/D7/2010 OF DEO GUNTUR</t>
  </si>
  <si>
    <t>11530-33200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</si>
</sst>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quot;£&quot;#,##0"/>
    <numFmt numFmtId="170" formatCode="&quot;£&quot;#,##0;[Red]\-&quot;£&quot;#,##0"/>
    <numFmt numFmtId="171" formatCode="&quot;£&quot;#,##0.00;\-&quot;£&quot;#,##0.00"/>
    <numFmt numFmtId="172" formatCode="&quot;£&quot;#,##0.00;[Red]\-&quot;£&quot;#,##0.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quot;#,##0.00"/>
    <numFmt numFmtId="179" formatCode="#,##0.00;[Red]#,##0.00"/>
    <numFmt numFmtId="180" formatCode="[$-409]dddd\,\ mmmm\ dd\,\ yyyy"/>
    <numFmt numFmtId="181" formatCode="[$-409]d\-mmm;@"/>
    <numFmt numFmtId="182" formatCode="[$-409]mmmm\ d\,\ yyyy;@"/>
    <numFmt numFmtId="183" formatCode="0.0%"/>
  </numFmts>
  <fonts count="46">
    <font>
      <sz val="10"/>
      <name val="Arial"/>
      <family val="0"/>
    </font>
    <font>
      <sz val="8"/>
      <name val="Arial"/>
      <family val="0"/>
    </font>
    <font>
      <b/>
      <sz val="11"/>
      <name val="Arial"/>
      <family val="2"/>
    </font>
    <font>
      <b/>
      <sz val="10"/>
      <name val="Arial"/>
      <family val="2"/>
    </font>
    <font>
      <b/>
      <u val="single"/>
      <sz val="11"/>
      <name val="Arial"/>
      <family val="2"/>
    </font>
    <font>
      <b/>
      <sz val="12"/>
      <name val="Arial"/>
      <family val="2"/>
    </font>
    <font>
      <b/>
      <i/>
      <sz val="10"/>
      <name val="Arial"/>
      <family val="2"/>
    </font>
    <font>
      <sz val="11"/>
      <name val="Arial"/>
      <family val="2"/>
    </font>
    <font>
      <sz val="12"/>
      <name val="Arial"/>
      <family val="2"/>
    </font>
    <font>
      <b/>
      <sz val="14"/>
      <name val="Arial"/>
      <family val="2"/>
    </font>
    <font>
      <b/>
      <u val="single"/>
      <sz val="14"/>
      <name val="Arial"/>
      <family val="2"/>
    </font>
    <font>
      <b/>
      <sz val="10"/>
      <color indexed="12"/>
      <name val="Arial"/>
      <family val="2"/>
    </font>
    <font>
      <b/>
      <sz val="16"/>
      <name val="Arial"/>
      <family val="2"/>
    </font>
    <font>
      <b/>
      <u val="single"/>
      <sz val="12"/>
      <name val="Arial"/>
      <family val="2"/>
    </font>
    <font>
      <b/>
      <sz val="10"/>
      <color indexed="20"/>
      <name val="Arial"/>
      <family val="2"/>
    </font>
    <font>
      <b/>
      <sz val="10"/>
      <color indexed="9"/>
      <name val="Arial"/>
      <family val="2"/>
    </font>
    <font>
      <sz val="10"/>
      <color indexed="12"/>
      <name val="Arial"/>
      <family val="0"/>
    </font>
    <font>
      <b/>
      <sz val="12"/>
      <color indexed="12"/>
      <name val="Arial"/>
      <family val="2"/>
    </font>
    <font>
      <sz val="8"/>
      <name val="Tahoma"/>
      <family val="0"/>
    </font>
    <font>
      <b/>
      <u val="single"/>
      <sz val="10"/>
      <color indexed="12"/>
      <name val="Arial"/>
      <family val="0"/>
    </font>
    <font>
      <u val="single"/>
      <sz val="10"/>
      <color indexed="12"/>
      <name val="Arial"/>
      <family val="0"/>
    </font>
    <font>
      <b/>
      <sz val="10"/>
      <color indexed="14"/>
      <name val="Arial"/>
      <family val="2"/>
    </font>
    <font>
      <b/>
      <sz val="10"/>
      <color indexed="10"/>
      <name val="Arial"/>
      <family val="2"/>
    </font>
    <font>
      <b/>
      <u val="single"/>
      <sz val="11"/>
      <color indexed="14"/>
      <name val="Arial"/>
      <family val="2"/>
    </font>
    <font>
      <b/>
      <sz val="12"/>
      <color indexed="10"/>
      <name val="Arial"/>
      <family val="2"/>
    </font>
    <font>
      <b/>
      <sz val="14"/>
      <color indexed="20"/>
      <name val="Arial"/>
      <family val="2"/>
    </font>
    <font>
      <b/>
      <u val="single"/>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color indexed="63"/>
      </right>
      <top style="thin"/>
      <bottom>
        <color indexed="63"/>
      </bottom>
    </border>
    <border>
      <left style="hair"/>
      <right>
        <color indexed="63"/>
      </right>
      <top style="hair"/>
      <bottom style="hair"/>
    </border>
    <border>
      <left style="hair"/>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5">
    <xf numFmtId="0" fontId="0" fillId="0" borderId="0" xfId="0" applyAlignment="1">
      <alignment/>
    </xf>
    <xf numFmtId="0" fontId="0" fillId="20" borderId="0" xfId="0" applyFill="1" applyAlignment="1">
      <alignment vertical="center"/>
    </xf>
    <xf numFmtId="0" fontId="0" fillId="20" borderId="10" xfId="0" applyFont="1" applyFill="1" applyBorder="1" applyAlignment="1">
      <alignment vertical="center"/>
    </xf>
    <xf numFmtId="0" fontId="0" fillId="20" borderId="0" xfId="0" applyFill="1" applyAlignment="1">
      <alignment horizontal="center" vertical="center"/>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0" fontId="8" fillId="0" borderId="0" xfId="0" applyFont="1" applyAlignment="1" applyProtection="1">
      <alignment vertical="center"/>
      <protection hidden="1"/>
    </xf>
    <xf numFmtId="0" fontId="13" fillId="0" borderId="0" xfId="0" applyFont="1" applyAlignment="1" applyProtection="1">
      <alignment vertical="center"/>
      <protection hidden="1"/>
    </xf>
    <xf numFmtId="0" fontId="8" fillId="0" borderId="0" xfId="0" applyFont="1" applyAlignment="1" applyProtection="1">
      <alignment/>
      <protection hidden="1"/>
    </xf>
    <xf numFmtId="0" fontId="8" fillId="0" borderId="0" xfId="0" applyFont="1" applyAlignment="1" applyProtection="1">
      <alignment horizontal="left"/>
      <protection hidden="1"/>
    </xf>
    <xf numFmtId="0" fontId="8" fillId="0" borderId="0" xfId="0" applyFont="1" applyAlignment="1" applyProtection="1">
      <alignment vertical="center" wrapText="1"/>
      <protection hidden="1"/>
    </xf>
    <xf numFmtId="0" fontId="8" fillId="0" borderId="0" xfId="0" applyFont="1" applyAlignment="1" applyProtection="1">
      <alignment horizontal="left" vertical="center"/>
      <protection hidden="1"/>
    </xf>
    <xf numFmtId="0" fontId="6"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4" fillId="0" borderId="0" xfId="0" applyFont="1" applyAlignment="1" applyProtection="1">
      <alignment vertical="center"/>
      <protection hidden="1"/>
    </xf>
    <xf numFmtId="0" fontId="7" fillId="0" borderId="0" xfId="0" applyFont="1" applyAlignment="1" applyProtection="1">
      <alignment/>
      <protection hidden="1"/>
    </xf>
    <xf numFmtId="0" fontId="0" fillId="0" borderId="0" xfId="0" applyFont="1" applyAlignment="1" applyProtection="1">
      <alignment/>
      <protection hidden="1"/>
    </xf>
    <xf numFmtId="0" fontId="7" fillId="0" borderId="0" xfId="0" applyFont="1" applyAlignment="1" applyProtection="1">
      <alignment horizontal="left"/>
      <protection hidden="1"/>
    </xf>
    <xf numFmtId="0" fontId="10" fillId="0" borderId="0" xfId="0" applyFont="1" applyAlignment="1" applyProtection="1">
      <alignment horizontal="left" vertical="center"/>
      <protection hidden="1"/>
    </xf>
    <xf numFmtId="0" fontId="7" fillId="0" borderId="0" xfId="0" applyFont="1" applyAlignment="1" applyProtection="1">
      <alignment vertical="center"/>
      <protection hidden="1"/>
    </xf>
    <xf numFmtId="2" fontId="2" fillId="0" borderId="0" xfId="0" applyNumberFormat="1" applyFont="1" applyAlignment="1" applyProtection="1">
      <alignment horizontal="left" vertical="center"/>
      <protection hidden="1"/>
    </xf>
    <xf numFmtId="2" fontId="2" fillId="0" borderId="11" xfId="0" applyNumberFormat="1" applyFont="1" applyBorder="1" applyAlignment="1" applyProtection="1">
      <alignment horizontal="left" vertical="center"/>
      <protection hidden="1"/>
    </xf>
    <xf numFmtId="0" fontId="11" fillId="20" borderId="10" xfId="0" applyFont="1" applyFill="1" applyBorder="1" applyAlignment="1">
      <alignment vertical="center"/>
    </xf>
    <xf numFmtId="0" fontId="0" fillId="20" borderId="0" xfId="0" applyFill="1" applyAlignment="1">
      <alignment horizontal="left" vertical="center"/>
    </xf>
    <xf numFmtId="0" fontId="14" fillId="8" borderId="10" xfId="0" applyFont="1" applyFill="1" applyBorder="1" applyAlignment="1" applyProtection="1">
      <alignment horizontal="center" vertical="center"/>
      <protection hidden="1"/>
    </xf>
    <xf numFmtId="0" fontId="14" fillId="8" borderId="10" xfId="0" applyFont="1" applyFill="1" applyBorder="1" applyAlignment="1" applyProtection="1">
      <alignment vertical="center"/>
      <protection hidden="1"/>
    </xf>
    <xf numFmtId="0" fontId="14" fillId="8" borderId="12" xfId="0" applyFont="1" applyFill="1" applyBorder="1" applyAlignment="1" applyProtection="1">
      <alignment vertical="center"/>
      <protection hidden="1"/>
    </xf>
    <xf numFmtId="0" fontId="11" fillId="5" borderId="10" xfId="0" applyFont="1" applyFill="1" applyBorder="1" applyAlignment="1" applyProtection="1">
      <alignment horizontal="center" vertical="center"/>
      <protection hidden="1"/>
    </xf>
    <xf numFmtId="0" fontId="16" fillId="20" borderId="0" xfId="0" applyFont="1" applyFill="1" applyAlignment="1">
      <alignment vertical="center"/>
    </xf>
    <xf numFmtId="0" fontId="11" fillId="20" borderId="0" xfId="0" applyFont="1" applyFill="1" applyAlignment="1">
      <alignment vertical="center"/>
    </xf>
    <xf numFmtId="0" fontId="3" fillId="20" borderId="0" xfId="0" applyFont="1" applyFill="1" applyAlignment="1">
      <alignment vertical="center"/>
    </xf>
    <xf numFmtId="0" fontId="11" fillId="20" borderId="10" xfId="0" applyFont="1" applyFill="1" applyBorder="1" applyAlignment="1" applyProtection="1">
      <alignment horizontal="left" vertical="center"/>
      <protection hidden="1"/>
    </xf>
    <xf numFmtId="0" fontId="19" fillId="5" borderId="10" xfId="0" applyFont="1" applyFill="1" applyBorder="1" applyAlignment="1" applyProtection="1">
      <alignment horizontal="center" vertical="center"/>
      <protection hidden="1"/>
    </xf>
    <xf numFmtId="0" fontId="19" fillId="5" borderId="10" xfId="0" applyFont="1" applyFill="1" applyBorder="1" applyAlignment="1" applyProtection="1">
      <alignment vertical="center"/>
      <protection hidden="1"/>
    </xf>
    <xf numFmtId="0" fontId="14" fillId="20" borderId="0" xfId="0" applyFont="1" applyFill="1" applyAlignment="1">
      <alignment vertical="center"/>
    </xf>
    <xf numFmtId="0" fontId="15" fillId="20" borderId="0" xfId="0" applyFont="1" applyFill="1" applyAlignment="1">
      <alignment vertical="center"/>
    </xf>
    <xf numFmtId="0" fontId="21" fillId="20" borderId="0" xfId="0" applyFont="1" applyFill="1" applyAlignment="1">
      <alignment vertical="center"/>
    </xf>
    <xf numFmtId="0" fontId="22" fillId="20" borderId="0" xfId="0" applyFont="1" applyFill="1" applyAlignment="1">
      <alignment vertical="center"/>
    </xf>
    <xf numFmtId="0" fontId="11" fillId="11" borderId="10" xfId="0" applyFont="1" applyFill="1" applyBorder="1" applyAlignment="1" applyProtection="1">
      <alignment vertical="center"/>
      <protection/>
    </xf>
    <xf numFmtId="0" fontId="11" fillId="11" borderId="10" xfId="0" applyFont="1" applyFill="1" applyBorder="1" applyAlignment="1" applyProtection="1">
      <alignment horizontal="center" vertical="center"/>
      <protection/>
    </xf>
    <xf numFmtId="0" fontId="14" fillId="20" borderId="0" xfId="0" applyFont="1" applyFill="1" applyAlignment="1">
      <alignment horizontal="left" vertical="center"/>
    </xf>
    <xf numFmtId="0" fontId="26" fillId="20" borderId="0" xfId="0" applyFont="1" applyFill="1" applyAlignment="1">
      <alignment vertical="center"/>
    </xf>
    <xf numFmtId="2" fontId="11" fillId="20" borderId="10" xfId="0" applyNumberFormat="1" applyFont="1" applyFill="1" applyBorder="1" applyAlignment="1" applyProtection="1">
      <alignment horizontal="left" vertical="center"/>
      <protection hidden="1"/>
    </xf>
    <xf numFmtId="0" fontId="7" fillId="0" borderId="0" xfId="0" applyFont="1" applyAlignment="1" applyProtection="1">
      <alignment horizontal="center"/>
      <protection hidden="1"/>
    </xf>
    <xf numFmtId="0" fontId="3" fillId="0" borderId="0" xfId="0" applyFont="1" applyAlignment="1" applyProtection="1">
      <alignment vertical="center"/>
      <protection hidden="1"/>
    </xf>
    <xf numFmtId="0" fontId="8" fillId="24" borderId="0" xfId="0" applyFont="1" applyFill="1" applyBorder="1" applyAlignment="1">
      <alignment horizontal="center" vertical="center" shrinkToFit="1"/>
    </xf>
    <xf numFmtId="0" fontId="11" fillId="11" borderId="10" xfId="0" applyFont="1" applyFill="1" applyBorder="1" applyAlignment="1" applyProtection="1">
      <alignment vertical="center"/>
      <protection hidden="1"/>
    </xf>
    <xf numFmtId="0" fontId="23" fillId="22" borderId="0" xfId="0" applyFont="1" applyFill="1" applyBorder="1" applyAlignment="1" applyProtection="1">
      <alignment horizontal="center" vertical="center"/>
      <protection/>
    </xf>
    <xf numFmtId="0" fontId="11" fillId="22" borderId="13" xfId="0" applyFont="1" applyFill="1" applyBorder="1" applyAlignment="1" applyProtection="1">
      <alignment horizontal="center" vertical="center"/>
      <protection/>
    </xf>
    <xf numFmtId="0" fontId="11" fillId="22" borderId="0" xfId="0" applyFont="1" applyFill="1" applyBorder="1" applyAlignment="1" applyProtection="1">
      <alignment horizontal="center" vertical="center"/>
      <protection/>
    </xf>
    <xf numFmtId="0" fontId="24" fillId="22" borderId="13" xfId="0" applyFont="1" applyFill="1" applyBorder="1" applyAlignment="1" applyProtection="1">
      <alignment horizontal="center" vertical="center"/>
      <protection/>
    </xf>
    <xf numFmtId="0" fontId="24" fillId="22" borderId="0" xfId="0" applyFont="1" applyFill="1" applyBorder="1" applyAlignment="1" applyProtection="1">
      <alignment horizontal="center" vertical="center"/>
      <protection/>
    </xf>
    <xf numFmtId="14" fontId="11" fillId="11" borderId="10" xfId="0" applyNumberFormat="1" applyFont="1" applyFill="1" applyBorder="1" applyAlignment="1" applyProtection="1">
      <alignment horizontal="left" vertical="center"/>
      <protection/>
    </xf>
    <xf numFmtId="0" fontId="19" fillId="5" borderId="12" xfId="0" applyFont="1" applyFill="1" applyBorder="1" applyAlignment="1" applyProtection="1">
      <alignment horizontal="center" vertical="center"/>
      <protection hidden="1"/>
    </xf>
    <xf numFmtId="0" fontId="19" fillId="5" borderId="14" xfId="0" applyFont="1" applyFill="1" applyBorder="1" applyAlignment="1" applyProtection="1">
      <alignment horizontal="center" vertical="center"/>
      <protection hidden="1"/>
    </xf>
    <xf numFmtId="0" fontId="19" fillId="5" borderId="15" xfId="0" applyFont="1" applyFill="1" applyBorder="1" applyAlignment="1" applyProtection="1">
      <alignment horizontal="center" vertical="center"/>
      <protection hidden="1"/>
    </xf>
    <xf numFmtId="0" fontId="19" fillId="5" borderId="12" xfId="0" applyFont="1" applyFill="1" applyBorder="1" applyAlignment="1" applyProtection="1">
      <alignment horizontal="center" vertical="center"/>
      <protection hidden="1"/>
    </xf>
    <xf numFmtId="0" fontId="19" fillId="5" borderId="14" xfId="0" applyFont="1" applyFill="1" applyBorder="1" applyAlignment="1" applyProtection="1">
      <alignment horizontal="center" vertical="center"/>
      <protection hidden="1"/>
    </xf>
    <xf numFmtId="0" fontId="19" fillId="5" borderId="15" xfId="0" applyFont="1" applyFill="1" applyBorder="1" applyAlignment="1" applyProtection="1">
      <alignment horizontal="center" vertical="center"/>
      <protection hidden="1"/>
    </xf>
    <xf numFmtId="0" fontId="11" fillId="11" borderId="10" xfId="0" applyFont="1" applyFill="1" applyBorder="1" applyAlignment="1" applyProtection="1">
      <alignment horizontal="left" vertical="center"/>
      <protection/>
    </xf>
    <xf numFmtId="0" fontId="25" fillId="20" borderId="13" xfId="0" applyFont="1" applyFill="1" applyBorder="1" applyAlignment="1" applyProtection="1">
      <alignment horizontal="center" vertical="center" wrapText="1"/>
      <protection/>
    </xf>
    <xf numFmtId="0" fontId="25" fillId="20" borderId="0" xfId="0" applyFont="1" applyFill="1" applyBorder="1" applyAlignment="1" applyProtection="1">
      <alignment horizontal="center" vertical="center" wrapText="1"/>
      <protection/>
    </xf>
    <xf numFmtId="0" fontId="24" fillId="20" borderId="13" xfId="0" applyFont="1" applyFill="1" applyBorder="1" applyAlignment="1" applyProtection="1">
      <alignment horizontal="center" vertical="center"/>
      <protection/>
    </xf>
    <xf numFmtId="0" fontId="24" fillId="20" borderId="0" xfId="0" applyFont="1" applyFill="1" applyBorder="1" applyAlignment="1" applyProtection="1">
      <alignment horizontal="center" vertical="center"/>
      <protection/>
    </xf>
    <xf numFmtId="0" fontId="19" fillId="5" borderId="12" xfId="0" applyFont="1" applyFill="1" applyBorder="1" applyAlignment="1" applyProtection="1">
      <alignment horizontal="left" vertical="center"/>
      <protection hidden="1"/>
    </xf>
    <xf numFmtId="0" fontId="19" fillId="5" borderId="15" xfId="0" applyFont="1" applyFill="1" applyBorder="1" applyAlignment="1" applyProtection="1">
      <alignment horizontal="left" vertical="center"/>
      <protection hidden="1"/>
    </xf>
    <xf numFmtId="0" fontId="11" fillId="20" borderId="12" xfId="0" applyFont="1" applyFill="1" applyBorder="1" applyAlignment="1" applyProtection="1">
      <alignment horizontal="center" vertical="center"/>
      <protection hidden="1"/>
    </xf>
    <xf numFmtId="0" fontId="11" fillId="20" borderId="15" xfId="0" applyFont="1" applyFill="1" applyBorder="1" applyAlignment="1" applyProtection="1">
      <alignment horizontal="center" vertical="center"/>
      <protection hidden="1"/>
    </xf>
    <xf numFmtId="0" fontId="11" fillId="11" borderId="12" xfId="0" applyFont="1" applyFill="1" applyBorder="1" applyAlignment="1" applyProtection="1">
      <alignment horizontal="left" vertical="center"/>
      <protection/>
    </xf>
    <xf numFmtId="0" fontId="11" fillId="11" borderId="14" xfId="0" applyFont="1" applyFill="1" applyBorder="1" applyAlignment="1" applyProtection="1">
      <alignment horizontal="left" vertical="center"/>
      <protection/>
    </xf>
    <xf numFmtId="0" fontId="3" fillId="0" borderId="0" xfId="0" applyFont="1" applyAlignment="1" applyProtection="1">
      <alignment horizontal="center" vertical="center"/>
      <protection hidden="1"/>
    </xf>
    <xf numFmtId="0" fontId="2" fillId="0" borderId="0" xfId="0" applyFont="1" applyAlignment="1" applyProtection="1">
      <alignment horizontal="center"/>
      <protection hidden="1"/>
    </xf>
    <xf numFmtId="0" fontId="7" fillId="0" borderId="0" xfId="0" applyFont="1" applyAlignment="1" applyProtection="1">
      <alignment horizontal="left" vertical="center" wrapText="1"/>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left" vertical="top" wrapText="1"/>
      <protection hidden="1"/>
    </xf>
    <xf numFmtId="0" fontId="9" fillId="0" borderId="0" xfId="0" applyFont="1" applyAlignment="1" applyProtection="1">
      <alignment horizontal="center" vertical="center"/>
      <protection hidden="1"/>
    </xf>
    <xf numFmtId="0" fontId="7" fillId="0" borderId="0" xfId="0" applyFont="1" applyAlignment="1" applyProtection="1">
      <alignment horizontal="center"/>
      <protection hidden="1"/>
    </xf>
    <xf numFmtId="0" fontId="7" fillId="0" borderId="0" xfId="0" applyFont="1" applyAlignment="1" applyProtection="1">
      <alignment horizontal="justify" vertical="center" wrapText="1"/>
      <protection hidden="1"/>
    </xf>
    <xf numFmtId="0" fontId="8" fillId="0" borderId="0" xfId="0" applyFont="1" applyAlignment="1" applyProtection="1">
      <alignment horizontal="center" vertical="center"/>
      <protection hidden="1"/>
    </xf>
    <xf numFmtId="0" fontId="8" fillId="0" borderId="0" xfId="0" applyFont="1" applyAlignment="1" applyProtection="1">
      <alignment horizontal="left" vertical="top" wrapText="1"/>
      <protection hidden="1"/>
    </xf>
    <xf numFmtId="0" fontId="12" fillId="0" borderId="0" xfId="0" applyFont="1" applyAlignment="1" applyProtection="1">
      <alignment horizontal="center" vertical="center"/>
      <protection hidden="1"/>
    </xf>
    <xf numFmtId="0" fontId="8" fillId="0" borderId="0" xfId="0" applyFont="1" applyAlignment="1" applyProtection="1">
      <alignment horizontal="left" vertical="center" wrapText="1"/>
      <protection hidden="1"/>
    </xf>
    <xf numFmtId="0" fontId="5"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2</xdr:row>
      <xdr:rowOff>38100</xdr:rowOff>
    </xdr:from>
    <xdr:to>
      <xdr:col>11</xdr:col>
      <xdr:colOff>276225</xdr:colOff>
      <xdr:row>9</xdr:row>
      <xdr:rowOff>9525</xdr:rowOff>
    </xdr:to>
    <xdr:pic>
      <xdr:nvPicPr>
        <xdr:cNvPr id="1" name="Picture 2" descr="ramko2"/>
        <xdr:cNvPicPr preferRelativeResize="1">
          <a:picLocks noChangeAspect="1"/>
        </xdr:cNvPicPr>
      </xdr:nvPicPr>
      <xdr:blipFill>
        <a:blip r:embed="rId1"/>
        <a:stretch>
          <a:fillRect/>
        </a:stretch>
      </xdr:blipFill>
      <xdr:spPr>
        <a:xfrm>
          <a:off x="7143750" y="628650"/>
          <a:ext cx="1771650"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83"/>
  <sheetViews>
    <sheetView tabSelected="1" zoomScalePageLayoutView="0" workbookViewId="0" topLeftCell="A4">
      <selection activeCell="I6" sqref="I6"/>
    </sheetView>
  </sheetViews>
  <sheetFormatPr defaultColWidth="9.140625" defaultRowHeight="12.75"/>
  <cols>
    <col min="1" max="1" width="4.28125" style="3" customWidth="1"/>
    <col min="2" max="2" width="30.8515625" style="1" customWidth="1"/>
    <col min="3" max="3" width="8.140625" style="1" customWidth="1"/>
    <col min="4" max="4" width="18.28125" style="1" customWidth="1"/>
    <col min="5" max="5" width="42.7109375" style="1" customWidth="1"/>
    <col min="6" max="6" width="23.57421875" style="1" hidden="1" customWidth="1"/>
    <col min="7" max="8" width="9.140625" style="1" hidden="1" customWidth="1"/>
    <col min="9" max="9" width="7.00390625" style="1" customWidth="1"/>
    <col min="10" max="16384" width="9.140625" style="1" customWidth="1"/>
  </cols>
  <sheetData>
    <row r="1" ht="23.25" customHeight="1">
      <c r="A1" s="35" t="s">
        <v>50</v>
      </c>
    </row>
    <row r="2" spans="1:2" ht="23.25" customHeight="1">
      <c r="A2" s="35"/>
      <c r="B2" s="36" t="s">
        <v>66</v>
      </c>
    </row>
    <row r="3" spans="1:5" s="29" customFormat="1" ht="18.75" customHeight="1">
      <c r="A3" s="28" t="s">
        <v>44</v>
      </c>
      <c r="B3" s="54" t="s">
        <v>43</v>
      </c>
      <c r="C3" s="55"/>
      <c r="D3" s="55"/>
      <c r="E3" s="56"/>
    </row>
    <row r="4" spans="1:8" ht="21.75" customHeight="1">
      <c r="A4" s="25">
        <v>1</v>
      </c>
      <c r="B4" s="27" t="s">
        <v>24</v>
      </c>
      <c r="C4" s="39" t="s">
        <v>73</v>
      </c>
      <c r="D4" s="60" t="s">
        <v>74</v>
      </c>
      <c r="E4" s="60"/>
      <c r="F4" s="23" t="str">
        <f>UPPER(D4)</f>
        <v>S.CHANDRAMOULI</v>
      </c>
      <c r="G4" s="46">
        <v>6700</v>
      </c>
      <c r="H4" s="46">
        <v>6900</v>
      </c>
    </row>
    <row r="5" spans="1:8" ht="22.5" customHeight="1">
      <c r="A5" s="25">
        <v>2</v>
      </c>
      <c r="B5" s="26" t="s">
        <v>35</v>
      </c>
      <c r="C5" s="60" t="s">
        <v>75</v>
      </c>
      <c r="D5" s="60"/>
      <c r="E5" s="39" t="s">
        <v>83</v>
      </c>
      <c r="G5" s="46">
        <v>6900</v>
      </c>
      <c r="H5" s="46">
        <v>7100</v>
      </c>
    </row>
    <row r="6" spans="1:8" ht="25.5" customHeight="1">
      <c r="A6" s="25">
        <v>3</v>
      </c>
      <c r="B6" s="26" t="s">
        <v>42</v>
      </c>
      <c r="C6" s="53">
        <v>40436</v>
      </c>
      <c r="D6" s="53"/>
      <c r="E6" s="53"/>
      <c r="F6" s="1" t="str">
        <f>UPPER(B10)</f>
        <v>MANDAL</v>
      </c>
      <c r="G6" s="46">
        <v>7100</v>
      </c>
      <c r="H6" s="46">
        <v>7300</v>
      </c>
    </row>
    <row r="7" spans="1:8" s="30" customFormat="1" ht="22.5" customHeight="1">
      <c r="A7" s="28" t="s">
        <v>45</v>
      </c>
      <c r="B7" s="33" t="s">
        <v>38</v>
      </c>
      <c r="C7" s="65" t="s">
        <v>39</v>
      </c>
      <c r="D7" s="66"/>
      <c r="E7" s="34" t="s">
        <v>40</v>
      </c>
      <c r="F7" s="23" t="str">
        <f>UPPER(E9)</f>
        <v>ZPHS GOTTIPADU</v>
      </c>
      <c r="G7" s="46">
        <v>7300</v>
      </c>
      <c r="H7" s="46">
        <v>7520</v>
      </c>
    </row>
    <row r="8" spans="1:8" ht="23.25" customHeight="1">
      <c r="A8" s="25">
        <v>1</v>
      </c>
      <c r="B8" s="26" t="s">
        <v>25</v>
      </c>
      <c r="C8" s="60" t="s">
        <v>76</v>
      </c>
      <c r="D8" s="60"/>
      <c r="E8" s="39" t="s">
        <v>77</v>
      </c>
      <c r="F8" s="2" t="str">
        <f>UPPER(E10)</f>
        <v>PRATHIPADU</v>
      </c>
      <c r="G8" s="46">
        <v>7520</v>
      </c>
      <c r="H8" s="46">
        <v>7740</v>
      </c>
    </row>
    <row r="9" spans="1:8" ht="25.5" customHeight="1">
      <c r="A9" s="25">
        <v>2</v>
      </c>
      <c r="B9" s="26" t="s">
        <v>26</v>
      </c>
      <c r="C9" s="60" t="s">
        <v>78</v>
      </c>
      <c r="D9" s="60"/>
      <c r="E9" s="39" t="s">
        <v>79</v>
      </c>
      <c r="F9" s="23" t="str">
        <f>CONCATENATE(D21,"-",D22,"-",D23)</f>
        <v>15-09-2010</v>
      </c>
      <c r="G9" s="46">
        <v>7740</v>
      </c>
      <c r="H9" s="46">
        <v>7960</v>
      </c>
    </row>
    <row r="10" spans="1:12" ht="33" customHeight="1">
      <c r="A10" s="25">
        <v>3</v>
      </c>
      <c r="B10" s="26" t="s">
        <v>27</v>
      </c>
      <c r="C10" s="60" t="s">
        <v>80</v>
      </c>
      <c r="D10" s="60"/>
      <c r="E10" s="39" t="s">
        <v>81</v>
      </c>
      <c r="F10" s="23" t="str">
        <f>CONCATENATE(D18,"-",D19,"-",D20)</f>
        <v>06-01-2010</v>
      </c>
      <c r="G10" s="46">
        <v>7960</v>
      </c>
      <c r="H10" s="46">
        <v>8200</v>
      </c>
      <c r="I10" s="61" t="s">
        <v>60</v>
      </c>
      <c r="J10" s="62"/>
      <c r="K10" s="62"/>
      <c r="L10" s="62"/>
    </row>
    <row r="11" spans="1:12" ht="26.25" customHeight="1">
      <c r="A11" s="25">
        <v>4</v>
      </c>
      <c r="B11" s="26" t="s">
        <v>36</v>
      </c>
      <c r="C11" s="60" t="s">
        <v>84</v>
      </c>
      <c r="D11" s="60"/>
      <c r="E11" s="47" t="str">
        <f>IF(C15&lt;4,"14860-39540","18030-43630")</f>
        <v>14860-39540</v>
      </c>
      <c r="F11" s="23" t="str">
        <f>CONCATENATE(D18,"-",D19,"-",D20+1)</f>
        <v>06-01-2011</v>
      </c>
      <c r="G11" s="46">
        <v>8200</v>
      </c>
      <c r="H11" s="46">
        <v>8440</v>
      </c>
      <c r="I11" s="63" t="s">
        <v>61</v>
      </c>
      <c r="J11" s="64"/>
      <c r="K11" s="64"/>
      <c r="L11" s="64"/>
    </row>
    <row r="12" spans="1:8" ht="27" customHeight="1">
      <c r="A12" s="25">
        <v>5</v>
      </c>
      <c r="B12" s="26" t="s">
        <v>37</v>
      </c>
      <c r="C12" s="60">
        <v>16150</v>
      </c>
      <c r="D12" s="60"/>
      <c r="E12" s="43">
        <f>Fixation!J35</f>
        <v>17050</v>
      </c>
      <c r="F12" s="23" t="str">
        <f>CONCATENATE(D21,"-",D22,"-",D23+1)</f>
        <v>15-09-2011</v>
      </c>
      <c r="G12" s="46">
        <v>8440</v>
      </c>
      <c r="H12" s="46">
        <v>8680</v>
      </c>
    </row>
    <row r="13" spans="1:12" ht="24.75" customHeight="1">
      <c r="A13" s="25">
        <v>6</v>
      </c>
      <c r="B13" s="26" t="s">
        <v>41</v>
      </c>
      <c r="C13" s="53">
        <v>40184</v>
      </c>
      <c r="D13" s="53"/>
      <c r="E13" s="32" t="str">
        <f>Fixation!J36</f>
        <v>15-09-2011</v>
      </c>
      <c r="G13" s="46">
        <v>8680</v>
      </c>
      <c r="H13" s="46">
        <v>8940</v>
      </c>
      <c r="I13" s="48" t="s">
        <v>57</v>
      </c>
      <c r="J13" s="48"/>
      <c r="K13" s="48"/>
      <c r="L13" s="48"/>
    </row>
    <row r="14" spans="1:12" s="30" customFormat="1" ht="23.25" customHeight="1">
      <c r="A14" s="28" t="s">
        <v>46</v>
      </c>
      <c r="B14" s="57" t="s">
        <v>47</v>
      </c>
      <c r="C14" s="58"/>
      <c r="D14" s="58"/>
      <c r="E14" s="59"/>
      <c r="F14" s="30" t="str">
        <f>IF(C15=1,"Head Master",IF(C15=2,"Mandal Educational Officer",IF(C15=3,"Head Mistress",IF(C15=4,"Dy Educational Officer"," "))))</f>
        <v>Head Master</v>
      </c>
      <c r="G14" s="46">
        <v>8940</v>
      </c>
      <c r="H14" s="46">
        <v>9200</v>
      </c>
      <c r="I14" s="49" t="s">
        <v>62</v>
      </c>
      <c r="J14" s="50"/>
      <c r="K14" s="50"/>
      <c r="L14" s="50"/>
    </row>
    <row r="15" spans="1:12" ht="23.25" customHeight="1">
      <c r="A15" s="25">
        <v>1</v>
      </c>
      <c r="B15" s="26" t="s">
        <v>34</v>
      </c>
      <c r="C15" s="40">
        <v>1</v>
      </c>
      <c r="D15" s="67" t="str">
        <f>UPPER(F14)</f>
        <v>HEAD MASTER</v>
      </c>
      <c r="E15" s="68"/>
      <c r="G15" s="46">
        <v>9200</v>
      </c>
      <c r="H15" s="46">
        <v>9460</v>
      </c>
      <c r="I15" s="51" t="s">
        <v>58</v>
      </c>
      <c r="J15" s="52"/>
      <c r="K15" s="52"/>
      <c r="L15" s="52"/>
    </row>
    <row r="16" spans="1:12" ht="24.75" customHeight="1">
      <c r="A16" s="25">
        <v>2</v>
      </c>
      <c r="B16" s="26" t="s">
        <v>48</v>
      </c>
      <c r="C16" s="69" t="str">
        <f>E9</f>
        <v>ZPHS GOTTIPADU</v>
      </c>
      <c r="D16" s="70"/>
      <c r="E16" s="70"/>
      <c r="G16" s="46">
        <v>9460</v>
      </c>
      <c r="H16" s="46">
        <v>9740</v>
      </c>
      <c r="I16" s="49" t="s">
        <v>59</v>
      </c>
      <c r="J16" s="50"/>
      <c r="K16" s="50"/>
      <c r="L16" s="50"/>
    </row>
    <row r="17" spans="1:8" ht="18.75" customHeight="1">
      <c r="A17" s="25">
        <v>3</v>
      </c>
      <c r="B17" s="26" t="s">
        <v>49</v>
      </c>
      <c r="C17" s="39" t="s">
        <v>33</v>
      </c>
      <c r="D17" s="39" t="s">
        <v>82</v>
      </c>
      <c r="E17" s="39"/>
      <c r="G17" s="46">
        <v>9740</v>
      </c>
      <c r="H17" s="46">
        <v>10020</v>
      </c>
    </row>
    <row r="18" spans="3:8" ht="15" hidden="1">
      <c r="C18" s="1">
        <f>DAY(C13)</f>
        <v>6</v>
      </c>
      <c r="D18" s="1" t="str">
        <f>IF(C18&lt;10,CONCATENATE(0,C18),C18)</f>
        <v>06</v>
      </c>
      <c r="G18" s="46">
        <v>10020</v>
      </c>
      <c r="H18" s="46">
        <v>10300</v>
      </c>
    </row>
    <row r="19" spans="3:8" ht="15" hidden="1">
      <c r="C19" s="1">
        <f>MONTH(C13)</f>
        <v>1</v>
      </c>
      <c r="D19" s="1" t="str">
        <f>IF(C19&lt;10,CONCATENATE(0,C19),C19)</f>
        <v>01</v>
      </c>
      <c r="G19" s="46">
        <v>10300</v>
      </c>
      <c r="H19" s="46">
        <v>10600</v>
      </c>
    </row>
    <row r="20" spans="4:8" ht="15" hidden="1">
      <c r="D20" s="24">
        <f>YEAR(C13)</f>
        <v>2010</v>
      </c>
      <c r="G20" s="46">
        <v>10600</v>
      </c>
      <c r="H20" s="46">
        <v>10900</v>
      </c>
    </row>
    <row r="21" spans="3:8" ht="15" hidden="1">
      <c r="C21" s="1">
        <f>DAY(C6)</f>
        <v>15</v>
      </c>
      <c r="D21" s="24">
        <f>IF(C21&lt;10,CONCATENATE(0,C21),C21)</f>
        <v>15</v>
      </c>
      <c r="G21" s="46">
        <v>10900</v>
      </c>
      <c r="H21" s="46">
        <v>11200</v>
      </c>
    </row>
    <row r="22" spans="3:8" ht="15" hidden="1">
      <c r="C22" s="1">
        <f>MONTH(C6)</f>
        <v>9</v>
      </c>
      <c r="D22" s="24" t="str">
        <f>IF(C22&lt;10,CONCATENATE(0,C22),C22)</f>
        <v>09</v>
      </c>
      <c r="G22" s="46">
        <v>11200</v>
      </c>
      <c r="H22" s="46">
        <v>11530</v>
      </c>
    </row>
    <row r="23" spans="4:8" ht="15" hidden="1">
      <c r="D23" s="24">
        <f>YEAR(C6)</f>
        <v>2010</v>
      </c>
      <c r="G23" s="46">
        <v>11530</v>
      </c>
      <c r="H23" s="46">
        <v>11860</v>
      </c>
    </row>
    <row r="24" spans="7:8" ht="15">
      <c r="G24" s="46">
        <v>11860</v>
      </c>
      <c r="H24" s="46">
        <v>12190</v>
      </c>
    </row>
    <row r="25" spans="1:8" ht="15">
      <c r="A25" s="42" t="s">
        <v>65</v>
      </c>
      <c r="G25" s="46">
        <v>12190</v>
      </c>
      <c r="H25" s="46">
        <v>12550</v>
      </c>
    </row>
    <row r="26" spans="1:8" ht="15">
      <c r="A26" s="41" t="s">
        <v>64</v>
      </c>
      <c r="G26" s="46">
        <v>12550</v>
      </c>
      <c r="H26" s="46">
        <v>12910</v>
      </c>
    </row>
    <row r="27" spans="1:8" ht="15">
      <c r="A27" s="30" t="s">
        <v>63</v>
      </c>
      <c r="G27" s="46">
        <v>12910</v>
      </c>
      <c r="H27" s="46">
        <v>13270</v>
      </c>
    </row>
    <row r="28" spans="1:8" ht="15">
      <c r="A28" s="37" t="s">
        <v>51</v>
      </c>
      <c r="G28" s="46">
        <v>13270</v>
      </c>
      <c r="H28" s="46">
        <v>13660</v>
      </c>
    </row>
    <row r="29" spans="1:8" ht="20.25" customHeight="1">
      <c r="A29" s="31" t="s">
        <v>52</v>
      </c>
      <c r="G29" s="46">
        <v>13660</v>
      </c>
      <c r="H29" s="46">
        <v>14050</v>
      </c>
    </row>
    <row r="30" spans="1:8" ht="15">
      <c r="A30" s="30" t="s">
        <v>53</v>
      </c>
      <c r="G30" s="46">
        <v>14050</v>
      </c>
      <c r="H30" s="46">
        <v>14440</v>
      </c>
    </row>
    <row r="31" spans="2:8" ht="15">
      <c r="B31" s="31" t="s">
        <v>56</v>
      </c>
      <c r="G31" s="46">
        <v>14440</v>
      </c>
      <c r="H31" s="46">
        <v>14860</v>
      </c>
    </row>
    <row r="32" spans="2:8" ht="15">
      <c r="B32" s="38" t="s">
        <v>55</v>
      </c>
      <c r="G32" s="46">
        <v>14860</v>
      </c>
      <c r="H32" s="46">
        <v>15280</v>
      </c>
    </row>
    <row r="33" spans="2:8" ht="15">
      <c r="B33" s="38" t="s">
        <v>54</v>
      </c>
      <c r="G33" s="46">
        <v>15280</v>
      </c>
      <c r="H33" s="46">
        <v>15700</v>
      </c>
    </row>
    <row r="34" spans="7:8" ht="15">
      <c r="G34" s="46">
        <v>15700</v>
      </c>
      <c r="H34" s="46">
        <v>16150</v>
      </c>
    </row>
    <row r="35" spans="7:8" ht="15">
      <c r="G35" s="46">
        <v>16150</v>
      </c>
      <c r="H35" s="46">
        <v>16600</v>
      </c>
    </row>
    <row r="36" spans="7:8" ht="15">
      <c r="G36" s="46">
        <v>16600</v>
      </c>
      <c r="H36" s="46">
        <v>17050</v>
      </c>
    </row>
    <row r="37" spans="7:8" ht="15">
      <c r="G37" s="46">
        <v>17050</v>
      </c>
      <c r="H37" s="46">
        <v>17540</v>
      </c>
    </row>
    <row r="38" spans="7:8" ht="15">
      <c r="G38" s="46">
        <v>17540</v>
      </c>
      <c r="H38" s="46">
        <v>18030</v>
      </c>
    </row>
    <row r="39" spans="7:8" ht="15">
      <c r="G39" s="46">
        <v>18030</v>
      </c>
      <c r="H39" s="46">
        <v>18520</v>
      </c>
    </row>
    <row r="40" spans="7:8" ht="15">
      <c r="G40" s="46">
        <v>18520</v>
      </c>
      <c r="H40" s="46">
        <v>19050</v>
      </c>
    </row>
    <row r="41" spans="7:8" ht="15">
      <c r="G41" s="46">
        <v>19050</v>
      </c>
      <c r="H41" s="46">
        <v>19580</v>
      </c>
    </row>
    <row r="42" spans="7:8" ht="15">
      <c r="G42" s="46">
        <v>19580</v>
      </c>
      <c r="H42" s="46">
        <v>20110</v>
      </c>
    </row>
    <row r="43" spans="7:8" ht="15">
      <c r="G43" s="46">
        <v>20110</v>
      </c>
      <c r="H43" s="46">
        <v>20680</v>
      </c>
    </row>
    <row r="44" spans="7:8" ht="15">
      <c r="G44" s="46">
        <v>20680</v>
      </c>
      <c r="H44" s="46">
        <v>21250</v>
      </c>
    </row>
    <row r="45" spans="7:8" ht="15">
      <c r="G45" s="46">
        <v>21250</v>
      </c>
      <c r="H45" s="46">
        <v>21820</v>
      </c>
    </row>
    <row r="46" spans="7:8" ht="15">
      <c r="G46" s="46">
        <v>21820</v>
      </c>
      <c r="H46" s="46">
        <v>22430</v>
      </c>
    </row>
    <row r="47" spans="7:8" ht="15">
      <c r="G47" s="46">
        <v>22430</v>
      </c>
      <c r="H47" s="46">
        <v>23040</v>
      </c>
    </row>
    <row r="48" spans="7:8" ht="15">
      <c r="G48" s="46">
        <v>23040</v>
      </c>
      <c r="H48" s="46">
        <v>23650</v>
      </c>
    </row>
    <row r="49" spans="7:8" ht="15">
      <c r="G49" s="46">
        <v>23650</v>
      </c>
      <c r="H49" s="46">
        <v>24300</v>
      </c>
    </row>
    <row r="50" spans="7:8" ht="15">
      <c r="G50" s="46">
        <v>24300</v>
      </c>
      <c r="H50" s="46">
        <v>24950</v>
      </c>
    </row>
    <row r="51" spans="7:8" ht="15">
      <c r="G51" s="46">
        <v>24950</v>
      </c>
      <c r="H51" s="46">
        <v>25600</v>
      </c>
    </row>
    <row r="52" spans="7:8" ht="15">
      <c r="G52" s="46">
        <v>25600</v>
      </c>
      <c r="H52" s="46">
        <v>26300</v>
      </c>
    </row>
    <row r="53" spans="7:8" ht="15">
      <c r="G53" s="46">
        <v>26300</v>
      </c>
      <c r="H53" s="46">
        <v>27000</v>
      </c>
    </row>
    <row r="54" spans="7:8" ht="15">
      <c r="G54" s="46">
        <v>27000</v>
      </c>
      <c r="H54" s="46">
        <v>27700</v>
      </c>
    </row>
    <row r="55" spans="7:8" ht="15">
      <c r="G55" s="46">
        <v>27700</v>
      </c>
      <c r="H55" s="46">
        <v>28450</v>
      </c>
    </row>
    <row r="56" spans="7:8" ht="15">
      <c r="G56" s="46">
        <v>28450</v>
      </c>
      <c r="H56" s="46">
        <v>29200</v>
      </c>
    </row>
    <row r="57" spans="7:8" ht="15">
      <c r="G57" s="46">
        <v>29200</v>
      </c>
      <c r="H57" s="46">
        <v>29950</v>
      </c>
    </row>
    <row r="58" spans="7:8" ht="15">
      <c r="G58" s="46">
        <v>29950</v>
      </c>
      <c r="H58" s="46">
        <v>30750</v>
      </c>
    </row>
    <row r="59" spans="7:8" ht="15">
      <c r="G59" s="46">
        <v>30750</v>
      </c>
      <c r="H59" s="46">
        <v>31550</v>
      </c>
    </row>
    <row r="60" spans="7:8" ht="15">
      <c r="G60" s="46">
        <v>31550</v>
      </c>
      <c r="H60" s="46">
        <v>32350</v>
      </c>
    </row>
    <row r="61" spans="7:8" ht="15">
      <c r="G61" s="46">
        <v>32350</v>
      </c>
      <c r="H61" s="46">
        <v>33200</v>
      </c>
    </row>
    <row r="62" spans="7:8" ht="15">
      <c r="G62" s="46">
        <v>33200</v>
      </c>
      <c r="H62" s="46">
        <v>34050</v>
      </c>
    </row>
    <row r="63" spans="7:8" ht="15">
      <c r="G63" s="46">
        <v>34050</v>
      </c>
      <c r="H63" s="46">
        <v>34900</v>
      </c>
    </row>
    <row r="64" spans="7:8" ht="15">
      <c r="G64" s="46">
        <v>34900</v>
      </c>
      <c r="H64" s="46">
        <v>35800</v>
      </c>
    </row>
    <row r="65" spans="7:8" ht="15">
      <c r="G65" s="46">
        <v>35800</v>
      </c>
      <c r="H65" s="46">
        <v>36700</v>
      </c>
    </row>
    <row r="66" spans="7:8" ht="15">
      <c r="G66" s="46">
        <v>36700</v>
      </c>
      <c r="H66" s="46">
        <v>37600</v>
      </c>
    </row>
    <row r="67" spans="7:8" ht="15">
      <c r="G67" s="46">
        <v>37600</v>
      </c>
      <c r="H67" s="46">
        <v>38570</v>
      </c>
    </row>
    <row r="68" spans="7:8" ht="15">
      <c r="G68" s="46">
        <v>38570</v>
      </c>
      <c r="H68" s="46">
        <v>39540</v>
      </c>
    </row>
    <row r="69" spans="7:8" ht="15">
      <c r="G69" s="46">
        <v>39540</v>
      </c>
      <c r="H69" s="46">
        <v>40510</v>
      </c>
    </row>
    <row r="70" spans="7:8" ht="15">
      <c r="G70" s="46">
        <v>40510</v>
      </c>
      <c r="H70" s="46">
        <v>41550</v>
      </c>
    </row>
    <row r="71" spans="7:8" ht="15">
      <c r="G71" s="46">
        <v>41550</v>
      </c>
      <c r="H71" s="46">
        <v>42590</v>
      </c>
    </row>
    <row r="72" spans="7:8" ht="15">
      <c r="G72" s="46">
        <v>42590</v>
      </c>
      <c r="H72" s="46">
        <v>43630</v>
      </c>
    </row>
    <row r="73" spans="7:8" ht="15">
      <c r="G73" s="46">
        <v>43630</v>
      </c>
      <c r="H73" s="46">
        <v>44740</v>
      </c>
    </row>
    <row r="74" spans="7:8" ht="15">
      <c r="G74" s="46">
        <v>44740</v>
      </c>
      <c r="H74" s="46">
        <v>45850</v>
      </c>
    </row>
    <row r="75" spans="7:8" ht="15">
      <c r="G75" s="46">
        <v>45850</v>
      </c>
      <c r="H75" s="46">
        <v>46960</v>
      </c>
    </row>
    <row r="76" spans="7:8" ht="15">
      <c r="G76" s="46">
        <v>46960</v>
      </c>
      <c r="H76" s="46">
        <v>48160</v>
      </c>
    </row>
    <row r="77" spans="7:8" ht="15">
      <c r="G77" s="46">
        <v>48160</v>
      </c>
      <c r="H77" s="46">
        <v>49360</v>
      </c>
    </row>
    <row r="78" spans="7:8" ht="15">
      <c r="G78" s="46">
        <v>49360</v>
      </c>
      <c r="H78" s="46">
        <v>50560</v>
      </c>
    </row>
    <row r="79" spans="7:8" ht="15">
      <c r="G79" s="46">
        <v>50560</v>
      </c>
      <c r="H79" s="46">
        <v>51760</v>
      </c>
    </row>
    <row r="80" spans="7:8" ht="15">
      <c r="G80" s="46">
        <v>51760</v>
      </c>
      <c r="H80" s="46">
        <v>53060</v>
      </c>
    </row>
    <row r="81" spans="7:8" ht="15">
      <c r="G81" s="46">
        <v>53060</v>
      </c>
      <c r="H81" s="46">
        <v>54360</v>
      </c>
    </row>
    <row r="82" spans="7:8" ht="15">
      <c r="G82" s="46">
        <v>54360</v>
      </c>
      <c r="H82" s="46">
        <v>55660</v>
      </c>
    </row>
    <row r="83" ht="15">
      <c r="G83" s="46">
        <v>55660</v>
      </c>
    </row>
  </sheetData>
  <sheetProtection password="D358" sheet="1" objects="1" scenarios="1"/>
  <protectedRanges>
    <protectedRange sqref="E11" name="Range2"/>
    <protectedRange sqref="C4:E6 C8:D13 E8:E10 C17:E17 C15:C16" name="Range1"/>
  </protectedRanges>
  <mergeCells count="20">
    <mergeCell ref="I16:L16"/>
    <mergeCell ref="I10:L10"/>
    <mergeCell ref="I11:L11"/>
    <mergeCell ref="C5:D5"/>
    <mergeCell ref="C7:D7"/>
    <mergeCell ref="D4:E4"/>
    <mergeCell ref="C12:D12"/>
    <mergeCell ref="D15:E15"/>
    <mergeCell ref="C16:E16"/>
    <mergeCell ref="C6:E6"/>
    <mergeCell ref="I13:L13"/>
    <mergeCell ref="I14:L14"/>
    <mergeCell ref="I15:L15"/>
    <mergeCell ref="C13:D13"/>
    <mergeCell ref="B3:E3"/>
    <mergeCell ref="B14:E14"/>
    <mergeCell ref="C11:D11"/>
    <mergeCell ref="C10:D10"/>
    <mergeCell ref="C9:D9"/>
    <mergeCell ref="C8:D8"/>
  </mergeCells>
  <dataValidations count="1">
    <dataValidation type="whole" allowBlank="1" showInputMessage="1" showErrorMessage="1" sqref="C15">
      <formula1>1</formula1>
      <formula2>4</formula2>
    </dataValidation>
  </dataValidations>
  <printOptions/>
  <pageMargins left="0.75" right="0.75" top="1" bottom="1" header="0.5" footer="0.5"/>
  <pageSetup horizontalDpi="600" verticalDpi="600" orientation="portrait" paperSize="5" r:id="rId4"/>
  <drawing r:id="rId3"/>
  <legacyDrawing r:id="rId2"/>
</worksheet>
</file>

<file path=xl/worksheets/sheet2.xml><?xml version="1.0" encoding="utf-8"?>
<worksheet xmlns="http://schemas.openxmlformats.org/spreadsheetml/2006/main" xmlns:r="http://schemas.openxmlformats.org/officeDocument/2006/relationships">
  <dimension ref="A1:K50"/>
  <sheetViews>
    <sheetView zoomScalePageLayoutView="0" workbookViewId="0" topLeftCell="A25">
      <selection activeCell="C44" sqref="C44"/>
    </sheetView>
  </sheetViews>
  <sheetFormatPr defaultColWidth="9.140625" defaultRowHeight="12.75"/>
  <cols>
    <col min="1" max="1" width="6.57421875" style="4" customWidth="1"/>
    <col min="2" max="2" width="3.00390625" style="4" customWidth="1"/>
    <col min="3" max="3" width="7.28125" style="4" customWidth="1"/>
    <col min="4" max="7" width="9.140625" style="4" customWidth="1"/>
    <col min="8" max="8" width="13.28125" style="4" customWidth="1"/>
    <col min="9" max="9" width="3.140625" style="4" customWidth="1"/>
    <col min="10" max="10" width="25.28125" style="4" customWidth="1"/>
    <col min="11" max="11" width="9.140625" style="4" hidden="1" customWidth="1"/>
    <col min="12" max="16384" width="9.140625" style="4" customWidth="1"/>
  </cols>
  <sheetData>
    <row r="1" spans="1:11" ht="16.5" customHeight="1">
      <c r="A1" s="71" t="str">
        <f>CONCATENATE("PROCEEDINGS OF THE ",DATA!D15,", ",K1)</f>
        <v>PROCEEDINGS OF THE HEAD MASTER, ZPHS GOTTIPADU</v>
      </c>
      <c r="B1" s="71"/>
      <c r="C1" s="71"/>
      <c r="D1" s="71"/>
      <c r="E1" s="71"/>
      <c r="F1" s="71"/>
      <c r="G1" s="71"/>
      <c r="H1" s="71"/>
      <c r="I1" s="71"/>
      <c r="J1" s="71"/>
      <c r="K1" s="4" t="str">
        <f>UPPER(DATA!C16)</f>
        <v>ZPHS GOTTIPADU</v>
      </c>
    </row>
    <row r="2" spans="1:10" ht="15" customHeight="1">
      <c r="A2" s="74" t="str">
        <f>CONCATENATE("Present ",DATA!C17," ",DATA!D17,", ",DATA!E17)</f>
        <v>Present Sri  V.VENKATESWARLU, </v>
      </c>
      <c r="B2" s="74"/>
      <c r="C2" s="74"/>
      <c r="D2" s="74"/>
      <c r="E2" s="74"/>
      <c r="F2" s="74"/>
      <c r="G2" s="74"/>
      <c r="H2" s="74"/>
      <c r="I2" s="74"/>
      <c r="J2" s="74"/>
    </row>
    <row r="3" spans="1:10" ht="8.25" customHeight="1">
      <c r="A3" s="12"/>
      <c r="B3" s="12"/>
      <c r="C3" s="12"/>
      <c r="D3" s="12"/>
      <c r="E3" s="12"/>
      <c r="F3" s="12"/>
      <c r="G3" s="12"/>
      <c r="H3" s="12"/>
      <c r="I3" s="12"/>
      <c r="J3" s="12"/>
    </row>
    <row r="4" spans="1:8" s="13" customFormat="1" ht="16.5" customHeight="1">
      <c r="A4" s="13" t="s">
        <v>0</v>
      </c>
      <c r="H4" s="14" t="s">
        <v>1</v>
      </c>
    </row>
    <row r="5" ht="10.5" customHeight="1"/>
    <row r="6" spans="3:11" ht="15.75" customHeight="1">
      <c r="C6" s="15" t="s">
        <v>2</v>
      </c>
      <c r="D6" s="75" t="str">
        <f>CONCATENATE(K6," - ",DATA!C4," ",DATA!D4,"  promoted as ",DATA!E8," -  Fixation of pay in the promotion post - Orders -  Issued -  Reg.")</f>
        <v>APSESS - sri S.CHANDRAMOULI  promoted as SCHOOL ASST TELUGU -  Fixation of pay in the promotion post - Orders -  Issued -  Reg.</v>
      </c>
      <c r="E6" s="75"/>
      <c r="F6" s="75"/>
      <c r="G6" s="75"/>
      <c r="H6" s="75"/>
      <c r="I6" s="75"/>
      <c r="J6" s="75"/>
      <c r="K6" s="4" t="str">
        <f>IF(DATA!C15=4,"APES","APSESS")</f>
        <v>APSESS</v>
      </c>
    </row>
    <row r="7" spans="4:10" ht="15.75" customHeight="1">
      <c r="D7" s="75"/>
      <c r="E7" s="75"/>
      <c r="F7" s="75"/>
      <c r="G7" s="75"/>
      <c r="H7" s="75"/>
      <c r="I7" s="75"/>
      <c r="J7" s="75"/>
    </row>
    <row r="8" spans="3:6" ht="18" customHeight="1">
      <c r="C8" s="15" t="s">
        <v>3</v>
      </c>
      <c r="D8" s="16" t="s">
        <v>4</v>
      </c>
      <c r="E8" s="17"/>
      <c r="F8" s="17"/>
    </row>
    <row r="9" spans="4:6" ht="18" customHeight="1">
      <c r="D9" s="16" t="s">
        <v>5</v>
      </c>
      <c r="E9" s="17"/>
      <c r="F9" s="17"/>
    </row>
    <row r="10" spans="4:5" ht="18" customHeight="1">
      <c r="D10" s="16" t="s">
        <v>6</v>
      </c>
      <c r="E10" s="17"/>
    </row>
    <row r="11" spans="4:5" ht="18" customHeight="1">
      <c r="D11" s="16" t="str">
        <f>CONCATENATE("4.",DATA!C5," ",DATA!E5)</f>
        <v>4.DEO GUNTUR RC NO5766/D7/2010 OF DEO GUNTUR</v>
      </c>
      <c r="E11" s="17"/>
    </row>
    <row r="12" spans="4:6" ht="18" customHeight="1">
      <c r="D12" s="18" t="s">
        <v>7</v>
      </c>
      <c r="E12" s="17"/>
      <c r="F12" s="17"/>
    </row>
    <row r="13" spans="4:6" ht="12.75" customHeight="1">
      <c r="D13" s="18"/>
      <c r="E13" s="17"/>
      <c r="F13" s="17"/>
    </row>
    <row r="14" spans="1:10" ht="16.5" customHeight="1">
      <c r="A14" s="76" t="s">
        <v>8</v>
      </c>
      <c r="B14" s="76"/>
      <c r="C14" s="76"/>
      <c r="D14" s="76"/>
      <c r="E14" s="76"/>
      <c r="F14" s="76"/>
      <c r="G14" s="76"/>
      <c r="H14" s="76"/>
      <c r="I14" s="76"/>
      <c r="J14" s="76"/>
    </row>
    <row r="15" ht="15.75" customHeight="1">
      <c r="A15" s="19" t="s">
        <v>9</v>
      </c>
    </row>
    <row r="16" spans="1:10" ht="15.75" customHeight="1">
      <c r="A16" s="78" t="str">
        <f>CONCATENATE("                 As per the above subject the incumbent ",DATA!C4," ",DATA!F4," ",DATA!E8,", ",DATA!E9," Mdl.",DATA!E10,"  has submitted proposals for the sanction of the School Assistant Post Scale of Rupees ",DATA!E11," as the incumbent has been promoted on temporary basis to the ",DATA!E8," Post vide Ref.No.4 cited above.  The incumbent has exercised option to fix the pay as per FR 22 B on the date of Promotion ie.",DATA!F9," vide Ref.No.5.")</f>
        <v>                 As per the above subject the incumbent sri S.CHANDRAMOULI SCHOOL ASST TELUGU, ZPHS GOTTIPADU Mdl.PRATHIPADU  has submitted proposals for the sanction of the School Assistant Post Scale of Rupees 14860-39540 as the incumbent has been promoted on temporary basis to the SCHOOL ASST TELUGU Post vide Ref.No.4 cited above.  The incumbent has exercised option to fix the pay as per FR 22 B on the date of Promotion ie.15-09-2010 vide Ref.No.5.</v>
      </c>
      <c r="B16" s="78"/>
      <c r="C16" s="78"/>
      <c r="D16" s="78"/>
      <c r="E16" s="78"/>
      <c r="F16" s="78"/>
      <c r="G16" s="78"/>
      <c r="H16" s="78"/>
      <c r="I16" s="78"/>
      <c r="J16" s="78"/>
    </row>
    <row r="17" spans="1:10" ht="15.75" customHeight="1">
      <c r="A17" s="78"/>
      <c r="B17" s="78"/>
      <c r="C17" s="78"/>
      <c r="D17" s="78"/>
      <c r="E17" s="78"/>
      <c r="F17" s="78"/>
      <c r="G17" s="78"/>
      <c r="H17" s="78"/>
      <c r="I17" s="78"/>
      <c r="J17" s="78"/>
    </row>
    <row r="18" spans="1:10" ht="15.75" customHeight="1">
      <c r="A18" s="78"/>
      <c r="B18" s="78"/>
      <c r="C18" s="78"/>
      <c r="D18" s="78"/>
      <c r="E18" s="78"/>
      <c r="F18" s="78"/>
      <c r="G18" s="78"/>
      <c r="H18" s="78"/>
      <c r="I18" s="78"/>
      <c r="J18" s="78"/>
    </row>
    <row r="19" spans="1:10" ht="15.75" customHeight="1">
      <c r="A19" s="78"/>
      <c r="B19" s="78"/>
      <c r="C19" s="78"/>
      <c r="D19" s="78"/>
      <c r="E19" s="78"/>
      <c r="F19" s="78"/>
      <c r="G19" s="78"/>
      <c r="H19" s="78"/>
      <c r="I19" s="78"/>
      <c r="J19" s="78"/>
    </row>
    <row r="20" spans="1:10" ht="16.5" customHeight="1">
      <c r="A20" s="78"/>
      <c r="B20" s="78"/>
      <c r="C20" s="78"/>
      <c r="D20" s="78"/>
      <c r="E20" s="78"/>
      <c r="F20" s="78"/>
      <c r="G20" s="78"/>
      <c r="H20" s="78"/>
      <c r="I20" s="78"/>
      <c r="J20" s="78"/>
    </row>
    <row r="21" ht="8.25" customHeight="1"/>
    <row r="22" spans="1:10" ht="15.75" customHeight="1">
      <c r="A22" s="78" t="str">
        <f>CONCATENATE("                      After considering the option exercised by the incumbent and in the light of Government Orders in force cited above, the ",DATA!F14," ",DATA!C16,"  is pleased to sanction the Promotion Scale of Rupees ",DATA!E11,"  to the incumbent with effect from his date of Promotion date i.e. on ",DATA!F9," and his Pay is fixed, as shown below.")</f>
        <v>                      After considering the option exercised by the incumbent and in the light of Government Orders in force cited above, the Head Master ZPHS GOTTIPADU  is pleased to sanction the Promotion Scale of Rupees 14860-39540  to the incumbent with effect from his date of Promotion date i.e. on 15-09-2010 and his Pay is fixed, as shown below.</v>
      </c>
      <c r="B22" s="78"/>
      <c r="C22" s="78"/>
      <c r="D22" s="78"/>
      <c r="E22" s="78"/>
      <c r="F22" s="78"/>
      <c r="G22" s="78"/>
      <c r="H22" s="78"/>
      <c r="I22" s="78"/>
      <c r="J22" s="78"/>
    </row>
    <row r="23" spans="1:10" ht="15.75" customHeight="1">
      <c r="A23" s="78"/>
      <c r="B23" s="78"/>
      <c r="C23" s="78"/>
      <c r="D23" s="78"/>
      <c r="E23" s="78"/>
      <c r="F23" s="78"/>
      <c r="G23" s="78"/>
      <c r="H23" s="78"/>
      <c r="I23" s="78"/>
      <c r="J23" s="78"/>
    </row>
    <row r="24" spans="1:10" ht="15.75" customHeight="1">
      <c r="A24" s="78"/>
      <c r="B24" s="78"/>
      <c r="C24" s="78"/>
      <c r="D24" s="78"/>
      <c r="E24" s="78"/>
      <c r="F24" s="78"/>
      <c r="G24" s="78"/>
      <c r="H24" s="78"/>
      <c r="I24" s="78"/>
      <c r="J24" s="78"/>
    </row>
    <row r="25" spans="1:10" ht="12" customHeight="1">
      <c r="A25" s="78"/>
      <c r="B25" s="78"/>
      <c r="C25" s="78"/>
      <c r="D25" s="78"/>
      <c r="E25" s="78"/>
      <c r="F25" s="78"/>
      <c r="G25" s="78"/>
      <c r="H25" s="78"/>
      <c r="I25" s="78"/>
      <c r="J25" s="78"/>
    </row>
    <row r="26" ht="9.75" customHeight="1"/>
    <row r="27" spans="2:10" ht="19.5" customHeight="1">
      <c r="B27" s="4" t="s">
        <v>10</v>
      </c>
      <c r="C27" s="20" t="str">
        <f>CONCATENATE("Date of Promotion as ",DATA!E8)</f>
        <v>Date of Promotion as SCHOOL ASST TELUGU</v>
      </c>
      <c r="I27" s="5" t="s">
        <v>15</v>
      </c>
      <c r="J27" s="13" t="str">
        <f>DATA!F9</f>
        <v>15-09-2010</v>
      </c>
    </row>
    <row r="28" spans="2:10" ht="19.5" customHeight="1">
      <c r="B28" s="4" t="s">
        <v>11</v>
      </c>
      <c r="C28" s="20" t="s">
        <v>28</v>
      </c>
      <c r="I28" s="5" t="s">
        <v>15</v>
      </c>
      <c r="J28" s="13" t="str">
        <f>DATA!C11</f>
        <v>11530-33200</v>
      </c>
    </row>
    <row r="29" spans="2:10" ht="19.5" customHeight="1">
      <c r="B29" s="4" t="s">
        <v>12</v>
      </c>
      <c r="C29" s="20" t="s">
        <v>14</v>
      </c>
      <c r="I29" s="5" t="s">
        <v>15</v>
      </c>
      <c r="J29" s="13" t="str">
        <f>DATA!E11</f>
        <v>14860-39540</v>
      </c>
    </row>
    <row r="30" spans="2:10" ht="19.5" customHeight="1">
      <c r="B30" s="4" t="s">
        <v>13</v>
      </c>
      <c r="C30" s="73" t="str">
        <f>CONCATENATE("Existing Pay as on ",DATA!F9," in the ",DATA!C8," Post  in the scale of  ",DATA!C11)</f>
        <v>Existing Pay as on 15-09-2010 in the LANGUAGE PANDIT Post  in the scale of  11530-33200</v>
      </c>
      <c r="D30" s="73"/>
      <c r="E30" s="73"/>
      <c r="F30" s="73"/>
      <c r="G30" s="73"/>
      <c r="H30" s="73"/>
      <c r="I30" s="5" t="s">
        <v>15</v>
      </c>
      <c r="J30" s="21">
        <f>DATA!C12</f>
        <v>16150</v>
      </c>
    </row>
    <row r="31" spans="3:8" ht="10.5" customHeight="1">
      <c r="C31" s="73"/>
      <c r="D31" s="73"/>
      <c r="E31" s="73"/>
      <c r="F31" s="73"/>
      <c r="G31" s="73"/>
      <c r="H31" s="73"/>
    </row>
    <row r="32" spans="2:10" ht="19.5" customHeight="1">
      <c r="B32" s="4" t="s">
        <v>16</v>
      </c>
      <c r="C32" s="20" t="s">
        <v>19</v>
      </c>
      <c r="I32" s="5" t="s">
        <v>15</v>
      </c>
      <c r="J32" s="21">
        <f>J33-J30</f>
        <v>450</v>
      </c>
    </row>
    <row r="33" spans="8:10" ht="19.5" customHeight="1">
      <c r="H33" s="71" t="s">
        <v>23</v>
      </c>
      <c r="I33" s="71"/>
      <c r="J33" s="22">
        <f>LOOKUP(J30,DATA!G4:G83,DATA!H4:H83)</f>
        <v>16600</v>
      </c>
    </row>
    <row r="34" spans="2:10" ht="12.75" customHeight="1">
      <c r="B34" s="4" t="s">
        <v>17</v>
      </c>
      <c r="C34" s="73" t="str">
        <f>CONCATENATE("Pay fixed in next stage in Higher cadre in the ",DATA!E8," post in scale of ",DATA!E11," w.e.f. ",DATA!F9)</f>
        <v>Pay fixed in next stage in Higher cadre in the SCHOOL ASST TELUGU post in scale of 14860-39540 w.e.f. 15-09-2010</v>
      </c>
      <c r="D34" s="73"/>
      <c r="E34" s="73"/>
      <c r="F34" s="73"/>
      <c r="G34" s="73"/>
      <c r="H34" s="73"/>
      <c r="I34" s="5"/>
      <c r="J34" s="13"/>
    </row>
    <row r="35" spans="3:10" ht="19.5" customHeight="1">
      <c r="C35" s="73"/>
      <c r="D35" s="73"/>
      <c r="E35" s="73"/>
      <c r="F35" s="73"/>
      <c r="G35" s="73"/>
      <c r="H35" s="73"/>
      <c r="I35" s="5" t="s">
        <v>15</v>
      </c>
      <c r="J35" s="21">
        <f>LOOKUP(J33,DATA!G4:G83,DATA!H4:H82)</f>
        <v>17050</v>
      </c>
    </row>
    <row r="36" spans="2:10" ht="19.5" customHeight="1">
      <c r="B36" s="4" t="s">
        <v>18</v>
      </c>
      <c r="C36" s="20" t="s">
        <v>20</v>
      </c>
      <c r="I36" s="5" t="s">
        <v>15</v>
      </c>
      <c r="J36" s="13" t="str">
        <f>DATA!F12</f>
        <v>15-09-2011</v>
      </c>
    </row>
    <row r="37" spans="2:10" ht="16.5" customHeight="1">
      <c r="B37" s="4" t="s">
        <v>70</v>
      </c>
      <c r="C37" s="20" t="s">
        <v>71</v>
      </c>
      <c r="I37" s="5" t="s">
        <v>15</v>
      </c>
      <c r="J37" s="13" t="str">
        <f>J27</f>
        <v>15-09-2010</v>
      </c>
    </row>
    <row r="38" spans="1:10" ht="15.75" customHeight="1">
      <c r="A38" s="73" t="s">
        <v>67</v>
      </c>
      <c r="B38" s="73"/>
      <c r="C38" s="73"/>
      <c r="D38" s="73"/>
      <c r="E38" s="73"/>
      <c r="F38" s="73"/>
      <c r="G38" s="73"/>
      <c r="H38" s="73"/>
      <c r="I38" s="73"/>
      <c r="J38" s="73"/>
    </row>
    <row r="39" spans="1:10" ht="15.75" customHeight="1">
      <c r="A39" s="73"/>
      <c r="B39" s="73"/>
      <c r="C39" s="73"/>
      <c r="D39" s="73"/>
      <c r="E39" s="73"/>
      <c r="F39" s="73"/>
      <c r="G39" s="73"/>
      <c r="H39" s="73"/>
      <c r="I39" s="73"/>
      <c r="J39" s="73"/>
    </row>
    <row r="40" spans="1:10" ht="11.25" customHeight="1">
      <c r="A40" s="73"/>
      <c r="B40" s="73"/>
      <c r="C40" s="73"/>
      <c r="D40" s="73"/>
      <c r="E40" s="73"/>
      <c r="F40" s="73"/>
      <c r="G40" s="73"/>
      <c r="H40" s="73"/>
      <c r="I40" s="73"/>
      <c r="J40" s="73"/>
    </row>
    <row r="41" ht="7.5" customHeight="1"/>
    <row r="42" spans="1:10" ht="15.75" customHeight="1">
      <c r="A42" s="73" t="s">
        <v>21</v>
      </c>
      <c r="B42" s="73"/>
      <c r="C42" s="73"/>
      <c r="D42" s="73"/>
      <c r="E42" s="73"/>
      <c r="F42" s="73"/>
      <c r="G42" s="73"/>
      <c r="H42" s="73"/>
      <c r="I42" s="73"/>
      <c r="J42" s="73"/>
    </row>
    <row r="43" spans="1:10" ht="15.75" customHeight="1">
      <c r="A43" s="73"/>
      <c r="B43" s="73"/>
      <c r="C43" s="73"/>
      <c r="D43" s="73"/>
      <c r="E43" s="73"/>
      <c r="F43" s="73"/>
      <c r="G43" s="73"/>
      <c r="H43" s="73"/>
      <c r="I43" s="73"/>
      <c r="J43" s="73"/>
    </row>
    <row r="44" ht="15.75" customHeight="1"/>
    <row r="45" spans="8:10" ht="15.75" customHeight="1">
      <c r="H45" s="72" t="str">
        <f>DATA!F14</f>
        <v>Head Master</v>
      </c>
      <c r="I45" s="72"/>
      <c r="J45" s="72"/>
    </row>
    <row r="46" spans="1:10" ht="18.75" customHeight="1">
      <c r="A46" s="13" t="s">
        <v>29</v>
      </c>
      <c r="H46" s="77" t="str">
        <f>DATA!C16</f>
        <v>ZPHS GOTTIPADU</v>
      </c>
      <c r="I46" s="77"/>
      <c r="J46" s="77"/>
    </row>
    <row r="47" spans="1:10" ht="15.75" customHeight="1">
      <c r="A47" s="45" t="str">
        <f>CONCATENATE(DATA!D4," ",DATA!E8,", ",DATA!E9)</f>
        <v>S.CHANDRAMOULI SCHOOL ASST TELUGU, ZPHS GOTTIPADU</v>
      </c>
      <c r="H47" s="77"/>
      <c r="I47" s="77"/>
      <c r="J47" s="77"/>
    </row>
    <row r="48" spans="1:10" ht="15.75" customHeight="1">
      <c r="A48" s="13" t="s">
        <v>22</v>
      </c>
      <c r="H48" s="44"/>
      <c r="I48" s="44"/>
      <c r="J48" s="44"/>
    </row>
    <row r="49" ht="15.75" customHeight="1">
      <c r="A49" s="4" t="s">
        <v>68</v>
      </c>
    </row>
    <row r="50" ht="15.75" customHeight="1">
      <c r="A50" s="4" t="s">
        <v>69</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sheetData>
  <sheetProtection password="CC21" sheet="1" objects="1" scenarios="1"/>
  <mergeCells count="14">
    <mergeCell ref="H46:J46"/>
    <mergeCell ref="H47:J47"/>
    <mergeCell ref="A16:J20"/>
    <mergeCell ref="A22:J25"/>
    <mergeCell ref="C30:H31"/>
    <mergeCell ref="A42:J43"/>
    <mergeCell ref="H33:I33"/>
    <mergeCell ref="H45:J45"/>
    <mergeCell ref="C34:H35"/>
    <mergeCell ref="A38:J40"/>
    <mergeCell ref="A1:J1"/>
    <mergeCell ref="A2:J2"/>
    <mergeCell ref="D6:J7"/>
    <mergeCell ref="A14:J14"/>
  </mergeCells>
  <printOptions/>
  <pageMargins left="0.42" right="0.42" top="0.52" bottom="0.49" header="0.33" footer="0.2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32"/>
  <sheetViews>
    <sheetView zoomScalePageLayoutView="0" workbookViewId="0" topLeftCell="A1">
      <selection activeCell="A17" sqref="A17:J19"/>
    </sheetView>
  </sheetViews>
  <sheetFormatPr defaultColWidth="9.140625" defaultRowHeight="12.75"/>
  <cols>
    <col min="1" max="2" width="9.140625" style="4" customWidth="1"/>
    <col min="3" max="3" width="6.7109375" style="4" customWidth="1"/>
    <col min="4" max="9" width="9.140625" style="4" customWidth="1"/>
    <col min="10" max="10" width="16.7109375" style="4" customWidth="1"/>
    <col min="11" max="11" width="0" style="4" hidden="1" customWidth="1"/>
    <col min="12" max="16384" width="9.140625" style="4" customWidth="1"/>
  </cols>
  <sheetData>
    <row r="2" ht="15.75">
      <c r="H2" s="5" t="s">
        <v>1</v>
      </c>
    </row>
    <row r="4" ht="19.5" customHeight="1">
      <c r="A4" s="6" t="s">
        <v>29</v>
      </c>
    </row>
    <row r="5" ht="19.5" customHeight="1">
      <c r="A5" s="5" t="str">
        <f>CONCATENATE("The ",DATA!F14)</f>
        <v>The Head Master</v>
      </c>
    </row>
    <row r="6" ht="19.5" customHeight="1">
      <c r="A6" s="6" t="str">
        <f>DATA!C16</f>
        <v>ZPHS GOTTIPADU</v>
      </c>
    </row>
    <row r="7" ht="19.5" customHeight="1">
      <c r="A7" s="6"/>
    </row>
    <row r="8" ht="19.5" customHeight="1"/>
    <row r="9" spans="1:11" ht="19.5" customHeight="1">
      <c r="A9" s="5" t="str">
        <f>K9</f>
        <v>Respected Sir,</v>
      </c>
      <c r="K9" s="4" t="str">
        <f>IF(DATA!C15=3,"Respected Madam,","Respected Sir,")</f>
        <v>Respected Sir,</v>
      </c>
    </row>
    <row r="10" spans="3:11" ht="19.5" customHeight="1">
      <c r="C10" s="7" t="s">
        <v>2</v>
      </c>
      <c r="D10" s="80" t="str">
        <f>CONCATENATE(K10," – Promotions from ",DATA!C8," to ",DATA!E8,"  – Option to Fixation in the Promotion  Post scale on Date of My Promotion date – Requested – Reg. ")</f>
        <v>APSESS – Promotions from LANGUAGE PANDIT to SCHOOL ASST TELUGU  – Option to Fixation in the Promotion  Post scale on Date of My Promotion date – Requested – Reg. </v>
      </c>
      <c r="E10" s="80"/>
      <c r="F10" s="80"/>
      <c r="G10" s="80"/>
      <c r="H10" s="80"/>
      <c r="I10" s="80"/>
      <c r="J10" s="80"/>
      <c r="K10" s="4" t="str">
        <f>IF(DATA!C15=4,"APES","APSESS")</f>
        <v>APSESS</v>
      </c>
    </row>
    <row r="11" spans="4:10" ht="19.5" customHeight="1">
      <c r="D11" s="80"/>
      <c r="E11" s="80"/>
      <c r="F11" s="80"/>
      <c r="G11" s="80"/>
      <c r="H11" s="80"/>
      <c r="I11" s="80"/>
      <c r="J11" s="80"/>
    </row>
    <row r="12" spans="4:10" ht="9.75" customHeight="1">
      <c r="D12" s="80"/>
      <c r="E12" s="80"/>
      <c r="F12" s="80"/>
      <c r="G12" s="80"/>
      <c r="H12" s="80"/>
      <c r="I12" s="80"/>
      <c r="J12" s="80"/>
    </row>
    <row r="13" spans="3:4" ht="19.5" customHeight="1">
      <c r="C13" s="7" t="s">
        <v>3</v>
      </c>
      <c r="D13" s="8" t="str">
        <f>CONCATENATE("1. ",DATA!C5," ",DATA!E5)</f>
        <v>1. DEO GUNTUR RC NO5766/D7/2010 OF DEO GUNTUR</v>
      </c>
    </row>
    <row r="14" ht="19.5" customHeight="1">
      <c r="D14" s="9" t="s">
        <v>72</v>
      </c>
    </row>
    <row r="15" ht="19.5" customHeight="1"/>
    <row r="16" spans="1:10" ht="19.5" customHeight="1">
      <c r="A16" s="81" t="s">
        <v>30</v>
      </c>
      <c r="B16" s="81"/>
      <c r="C16" s="81"/>
      <c r="D16" s="81"/>
      <c r="E16" s="81"/>
      <c r="F16" s="81"/>
      <c r="G16" s="81"/>
      <c r="H16" s="81"/>
      <c r="I16" s="81"/>
      <c r="J16" s="81"/>
    </row>
    <row r="17" spans="1:10" ht="19.5" customHeight="1">
      <c r="A17" s="82" t="str">
        <f>CONCATENATE("                                In connection with  subject and reference  cited above I    ",DATA!D4," ",DATA!C9,", Mdl. ",DATA!C10," Promoted as ",DATA!E8," vide reference cite(1) above and joined on ",DATA!F9," F/N. in the New School ",DATA!E9,"."," Vide ref.2 exercised my option for fixation on date of my Promotion date ie.. on ",DATA!F9,".")</f>
        <v>                                In connection with  subject and reference  cited above I    S.CHANDRAMOULI ZPHS GANAPAVARAM, Mdl. NADENDLA Promoted as SCHOOL ASST TELUGU vide reference cite(1) above and joined on 15-09-2010 F/N. in the New School ZPHS GOTTIPADU. Vide ref.2 exercised my option for fixation on date of my Promotion date ie.. on 15-09-2010.</v>
      </c>
      <c r="B17" s="82"/>
      <c r="C17" s="82"/>
      <c r="D17" s="82"/>
      <c r="E17" s="82"/>
      <c r="F17" s="82"/>
      <c r="G17" s="82"/>
      <c r="H17" s="82"/>
      <c r="I17" s="82"/>
      <c r="J17" s="82"/>
    </row>
    <row r="18" spans="1:10" ht="19.5" customHeight="1">
      <c r="A18" s="82"/>
      <c r="B18" s="82"/>
      <c r="C18" s="82"/>
      <c r="D18" s="82"/>
      <c r="E18" s="82"/>
      <c r="F18" s="82"/>
      <c r="G18" s="82"/>
      <c r="H18" s="82"/>
      <c r="I18" s="82"/>
      <c r="J18" s="82"/>
    </row>
    <row r="19" spans="1:10" ht="27" customHeight="1">
      <c r="A19" s="82"/>
      <c r="B19" s="82"/>
      <c r="C19" s="82"/>
      <c r="D19" s="82"/>
      <c r="E19" s="82"/>
      <c r="F19" s="82"/>
      <c r="G19" s="82"/>
      <c r="H19" s="82"/>
      <c r="I19" s="82"/>
      <c r="J19" s="82"/>
    </row>
    <row r="20" ht="13.5" customHeight="1"/>
    <row r="21" spans="1:10" ht="15.75" customHeight="1">
      <c r="A21" s="82" t="str">
        <f>CONCATENATE("                               Please fix my pay straight away in the higher post ",DATA!E8," w.e.f. the date of promotion ie on ",DATA!F9)</f>
        <v>                               Please fix my pay straight away in the higher post SCHOOL ASST TELUGU w.e.f. the date of promotion ie on 15-09-2010</v>
      </c>
      <c r="B21" s="82"/>
      <c r="C21" s="82"/>
      <c r="D21" s="82"/>
      <c r="E21" s="82"/>
      <c r="F21" s="82"/>
      <c r="G21" s="82"/>
      <c r="H21" s="82"/>
      <c r="I21" s="82"/>
      <c r="J21" s="82"/>
    </row>
    <row r="22" spans="1:10" ht="19.5" customHeight="1">
      <c r="A22" s="82"/>
      <c r="B22" s="82"/>
      <c r="C22" s="82"/>
      <c r="D22" s="82"/>
      <c r="E22" s="82"/>
      <c r="F22" s="82"/>
      <c r="G22" s="82"/>
      <c r="H22" s="82"/>
      <c r="I22" s="82"/>
      <c r="J22" s="82"/>
    </row>
    <row r="23" spans="1:10" ht="19.5" customHeight="1">
      <c r="A23" s="10"/>
      <c r="B23" s="10"/>
      <c r="C23" s="10"/>
      <c r="D23" s="10"/>
      <c r="E23" s="10"/>
      <c r="F23" s="10"/>
      <c r="G23" s="10"/>
      <c r="H23" s="10"/>
      <c r="I23" s="10"/>
      <c r="J23" s="10"/>
    </row>
    <row r="24" ht="19.5" customHeight="1">
      <c r="A24" s="6" t="s">
        <v>31</v>
      </c>
    </row>
    <row r="25" spans="8:10" ht="19.5" customHeight="1">
      <c r="H25" s="79" t="s">
        <v>32</v>
      </c>
      <c r="I25" s="79"/>
      <c r="J25" s="79"/>
    </row>
    <row r="26" ht="15" customHeight="1">
      <c r="A26" s="11"/>
    </row>
    <row r="27" spans="8:10" ht="17.25" customHeight="1">
      <c r="H27" s="83" t="str">
        <f>CONCATENATE("( ",DATA!F4," )")</f>
        <v>( S.CHANDRAMOULI )</v>
      </c>
      <c r="I27" s="83"/>
      <c r="J27" s="83"/>
    </row>
    <row r="28" spans="8:10" ht="17.25" customHeight="1">
      <c r="H28" s="84" t="str">
        <f>DATA!E8</f>
        <v>SCHOOL ASST TELUGU</v>
      </c>
      <c r="I28" s="84"/>
      <c r="J28" s="84"/>
    </row>
    <row r="29" spans="8:10" ht="19.5" customHeight="1">
      <c r="H29" s="79" t="str">
        <f>DATA!E9</f>
        <v>ZPHS GOTTIPADU</v>
      </c>
      <c r="I29" s="79"/>
      <c r="J29" s="79"/>
    </row>
    <row r="30" spans="8:10" ht="15">
      <c r="H30" s="79" t="str">
        <f>CONCATENATE("Mdl. ",DATA!E10)</f>
        <v>Mdl. PRATHIPADU</v>
      </c>
      <c r="I30" s="79"/>
      <c r="J30" s="79"/>
    </row>
    <row r="32" spans="7:9" ht="15">
      <c r="G32" s="6"/>
      <c r="H32" s="6"/>
      <c r="I32" s="6"/>
    </row>
  </sheetData>
  <sheetProtection password="CC21" sheet="1" objects="1" scenarios="1"/>
  <mergeCells count="9">
    <mergeCell ref="H30:J30"/>
    <mergeCell ref="D10:J12"/>
    <mergeCell ref="A16:J16"/>
    <mergeCell ref="A17:J19"/>
    <mergeCell ref="H25:J25"/>
    <mergeCell ref="H27:J27"/>
    <mergeCell ref="H28:J28"/>
    <mergeCell ref="H29:J29"/>
    <mergeCell ref="A21:J22"/>
  </mergeCells>
  <printOptions/>
  <pageMargins left="0.37" right="0.47" top="0.56" bottom="1" header="0.31"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Fixation</dc:title>
  <dc:subject>Pro Date</dc:subject>
  <dc:creator>Ramesh Koora</dc:creator>
  <cp:keywords/>
  <dc:description/>
  <cp:lastModifiedBy>cvsmani</cp:lastModifiedBy>
  <cp:lastPrinted>2010-08-05T16:23:06Z</cp:lastPrinted>
  <dcterms:created xsi:type="dcterms:W3CDTF">1996-10-14T23:33:28Z</dcterms:created>
  <dcterms:modified xsi:type="dcterms:W3CDTF">2010-12-20T14:36:57Z</dcterms:modified>
  <cp:category/>
  <cp:version/>
  <cp:contentType/>
  <cp:contentStatus/>
</cp:coreProperties>
</file>